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5" documentId="14_{0A9C527F-F055-4451-B294-44BB7413BF1B}" xr6:coauthVersionLast="45" xr6:coauthVersionMax="47" xr10:uidLastSave="{84E0B547-7606-46E2-96F3-0AD268003D1D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</sheets>
  <definedNames>
    <definedName name="_xlnm.Print_Area" localSheetId="0">Sheet1!$B$1:$M$50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1" l="1"/>
  <c r="D38" i="1"/>
  <c r="D36" i="1"/>
  <c r="D35" i="1"/>
  <c r="D34" i="1"/>
  <c r="D33" i="1"/>
  <c r="D34" i="2"/>
  <c r="G44" i="2"/>
  <c r="F44" i="2"/>
  <c r="D36" i="2"/>
  <c r="D35" i="2"/>
  <c r="D44" i="2"/>
  <c r="D20" i="2"/>
  <c r="C21" i="2"/>
  <c r="D21" i="2"/>
  <c r="D22" i="2"/>
  <c r="C23" i="2"/>
  <c r="D23" i="2"/>
  <c r="D24" i="2"/>
  <c r="I20" i="2"/>
  <c r="N31" i="2"/>
  <c r="H21" i="2"/>
  <c r="I21" i="2"/>
  <c r="I22" i="2"/>
  <c r="H23" i="2"/>
  <c r="I23" i="2"/>
  <c r="I24" i="2"/>
  <c r="D47" i="1"/>
  <c r="F47" i="1"/>
  <c r="H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الكاتب</author>
  </authors>
  <commentList>
    <comment ref="F33" authorId="0" shapeId="0" xr:uid="{8E5D72D0-1D57-4175-A0FE-E7100CC5F91E}">
      <text>
        <r>
          <rPr>
            <b/>
            <sz val="9"/>
            <color indexed="81"/>
            <rFont val="Tahoma"/>
            <family val="2"/>
          </rPr>
          <t>الكاتب:</t>
        </r>
        <r>
          <rPr>
            <sz val="9"/>
            <color indexed="81"/>
            <rFont val="Tahoma"/>
            <family val="2"/>
          </rPr>
          <t xml:space="preserve">
مجموع ساعات البرنامج</t>
        </r>
      </text>
    </comment>
    <comment ref="F34" authorId="0" shapeId="0" xr:uid="{70BD2B56-787F-4416-9F0F-D609B30A2972}">
      <text>
        <r>
          <rPr>
            <b/>
            <sz val="9"/>
            <color indexed="81"/>
            <rFont val="Tahoma"/>
            <family val="2"/>
          </rPr>
          <t>الكاتب:</t>
        </r>
        <r>
          <rPr>
            <sz val="9"/>
            <color indexed="81"/>
            <rFont val="Tahoma"/>
            <family val="2"/>
          </rPr>
          <t xml:space="preserve">
مجموع الساعات العملية</t>
        </r>
      </text>
    </comment>
    <comment ref="F35" authorId="0" shapeId="0" xr:uid="{00D7F9B7-994C-4C6F-9D86-213AEBD867DC}">
      <text>
        <r>
          <rPr>
            <b/>
            <sz val="9"/>
            <color indexed="81"/>
            <rFont val="Tahoma"/>
            <family val="2"/>
          </rPr>
          <t>الكاتب:</t>
        </r>
        <r>
          <rPr>
            <sz val="9"/>
            <color indexed="81"/>
            <rFont val="Tahoma"/>
            <family val="2"/>
          </rPr>
          <t xml:space="preserve">
مجموع ساعات البرنامج تساوي 63 ساعة 16 ساعة منها تدريبية خارج الجامعة في مراكز البصريات</t>
        </r>
      </text>
    </comment>
    <comment ref="H35" authorId="0" shapeId="0" xr:uid="{86586094-936C-413C-87CB-AA3BCAF32E0A}">
      <text>
        <r>
          <rPr>
            <b/>
            <sz val="9"/>
            <color indexed="81"/>
            <rFont val="Tahoma"/>
            <family val="2"/>
          </rPr>
          <t>الكاتب:</t>
        </r>
        <r>
          <rPr>
            <sz val="9"/>
            <color indexed="81"/>
            <rFont val="Tahoma"/>
            <family val="2"/>
          </rPr>
          <t xml:space="preserve">
بناء على التعميم الذي ينص على أن القيمة التقديرية لثلاث ساعات تساوي 130 ريال</t>
        </r>
      </text>
    </comment>
    <comment ref="F36" authorId="0" shapeId="0" xr:uid="{0DA7EB35-1684-4C9E-9491-EF53BEA31909}">
      <text>
        <r>
          <rPr>
            <b/>
            <sz val="9"/>
            <color indexed="81"/>
            <rFont val="Tahoma"/>
            <family val="2"/>
          </rPr>
          <t>الكاتب:</t>
        </r>
        <r>
          <rPr>
            <sz val="9"/>
            <color indexed="81"/>
            <rFont val="Tahoma"/>
            <family val="2"/>
          </rPr>
          <t xml:space="preserve">
أربعة فصول</t>
        </r>
      </text>
    </comment>
    <comment ref="I37" authorId="0" shapeId="0" xr:uid="{BC5DA286-637A-4B75-95A1-18E405A5B04F}">
      <text>
        <r>
          <rPr>
            <b/>
            <sz val="9"/>
            <color indexed="81"/>
            <rFont val="Tahoma"/>
            <family val="2"/>
          </rPr>
          <t>الكاتب:</t>
        </r>
        <r>
          <rPr>
            <sz val="9"/>
            <color indexed="81"/>
            <rFont val="Tahoma"/>
            <family val="2"/>
          </rPr>
          <t xml:space="preserve">
قيمة تقديرية بواقع 3000 ريال لكل طالب في الدفعة</t>
        </r>
      </text>
    </comment>
  </commentList>
</comments>
</file>

<file path=xl/sharedStrings.xml><?xml version="1.0" encoding="utf-8"?>
<sst xmlns="http://schemas.openxmlformats.org/spreadsheetml/2006/main" count="89" uniqueCount="42">
  <si>
    <t xml:space="preserve"> </t>
  </si>
  <si>
    <t xml:space="preserve">تفصيل </t>
  </si>
  <si>
    <t>بناء</t>
  </si>
  <si>
    <t>اجمالي المبلغ شامل الضريبة</t>
  </si>
  <si>
    <t>تكلفة المشروع المباشرة</t>
  </si>
  <si>
    <t xml:space="preserve"> ضريبة القيمة المضافة</t>
  </si>
  <si>
    <t>نسبة الجامعة</t>
  </si>
  <si>
    <t>التكلفة بدون الضريبة</t>
  </si>
  <si>
    <t>ضريبة القيمة المضافة</t>
  </si>
  <si>
    <t>صافي مخصص المشروع</t>
  </si>
  <si>
    <t>التكاليف التنفيذية المباشرة (بدون ضريبة أو نسبة الجامعة)</t>
  </si>
  <si>
    <t>البيان</t>
  </si>
  <si>
    <t>الاجمالي</t>
  </si>
  <si>
    <t>النسبة</t>
  </si>
  <si>
    <t>المجموع</t>
  </si>
  <si>
    <t>المبلغ</t>
  </si>
  <si>
    <t>-</t>
  </si>
  <si>
    <t>تكلفة الساعة/ الوحدة</t>
  </si>
  <si>
    <t>عدد الساعات / الوحدات</t>
  </si>
  <si>
    <t>صافي القيمة بدون ضريبة</t>
  </si>
  <si>
    <t xml:space="preserve">مخصصات المدرب </t>
  </si>
  <si>
    <t xml:space="preserve">مصمم رسومي </t>
  </si>
  <si>
    <t>مسؤول علاقات متدربين</t>
  </si>
  <si>
    <t xml:space="preserve">موظف دعم فني بوابة </t>
  </si>
  <si>
    <t>مسؤول تسويق</t>
  </si>
  <si>
    <t>حارس أمن</t>
  </si>
  <si>
    <t>إصدار الشهادة</t>
  </si>
  <si>
    <t>قاعة محاضرات</t>
  </si>
  <si>
    <t>قرطاسية + طباعة</t>
  </si>
  <si>
    <t xml:space="preserve"> وسائل تعليمية (عدسات/ ...)</t>
  </si>
  <si>
    <t>تصميم/ إعداد مادة أو اختبار</t>
  </si>
  <si>
    <t>العدد</t>
  </si>
  <si>
    <t>المحاضرين (أستاذ مساعد/ أستاذ مشارك/أستاذ)</t>
  </si>
  <si>
    <t>اللجنة الإشرافية</t>
  </si>
  <si>
    <t>حساب التكاليف التنفيذية لبرنامج الدبلوم المتوسط في تقنية النظارات</t>
  </si>
  <si>
    <t>مساعد تدريس (محاضر، معيد، أخصائي، فني)</t>
  </si>
  <si>
    <t>عدد الأسابيع للفصل</t>
  </si>
  <si>
    <t>عدد الساعات  / الفصول الدراسية</t>
  </si>
  <si>
    <t xml:space="preserve"> تكلفة تشغيلية (عدسات، أجهزة يدوية، صيانة)</t>
  </si>
  <si>
    <t>مسجل البرنامج</t>
  </si>
  <si>
    <t xml:space="preserve">تكلفة الساعة / الفصل </t>
  </si>
  <si>
    <t>مثال لحساب التكاليف التنفيذية لبرنامج الدبلوم المتوسط في تقنية النظارات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</si>
</sst>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scheme val="minor"/>
    </font>
    <font>
      <sz val="11"/>
      <color theme="1"/>
      <name val="Times New Roman"/>
      <family val="1"/>
      <scheme val="major"/>
    </font>
    <font>
      <b/>
      <sz val="24"/>
      <color theme="1"/>
      <name val="Times New Roman"/>
      <family val="1"/>
      <scheme val="major"/>
    </font>
    <font>
      <sz val="24"/>
      <color theme="1"/>
      <name val="Times New Roman"/>
      <family val="1"/>
      <scheme val="major"/>
    </font>
    <font>
      <b/>
      <sz val="20"/>
      <color theme="1"/>
      <name val="Times New Roman"/>
      <family val="1"/>
      <scheme val="major"/>
    </font>
    <font>
      <b/>
      <sz val="22"/>
      <color theme="1"/>
      <name val="Times New Roman"/>
      <family val="1"/>
      <scheme val="major"/>
    </font>
    <font>
      <b/>
      <sz val="20"/>
      <name val="Times New Roman"/>
      <family val="1"/>
      <scheme val="major"/>
    </font>
    <font>
      <b/>
      <sz val="22"/>
      <name val="Times New Roman"/>
      <family val="1"/>
      <scheme val="major"/>
    </font>
    <font>
      <sz val="11"/>
      <name val="Times New Roman"/>
      <family val="1"/>
      <scheme val="major"/>
    </font>
    <font>
      <sz val="20"/>
      <name val="Times New Roman"/>
      <family val="1"/>
      <scheme val="major"/>
    </font>
    <font>
      <sz val="1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4" fontId="6" fillId="4" borderId="1" xfId="0" applyNumberFormat="1" applyFont="1" applyFill="1" applyBorder="1"/>
    <xf numFmtId="4" fontId="9" fillId="2" borderId="1" xfId="0" applyNumberFormat="1" applyFont="1" applyFill="1" applyBorder="1" applyAlignment="1">
      <alignment horizontal="center" vertical="center"/>
    </xf>
    <xf numFmtId="9" fontId="9" fillId="5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vertical="center"/>
    </xf>
    <xf numFmtId="0" fontId="10" fillId="0" borderId="3" xfId="0" applyFont="1" applyBorder="1"/>
    <xf numFmtId="4" fontId="10" fillId="0" borderId="3" xfId="0" applyNumberFormat="1" applyFont="1" applyBorder="1"/>
    <xf numFmtId="4" fontId="9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vertical="center"/>
    </xf>
    <xf numFmtId="4" fontId="8" fillId="0" borderId="0" xfId="0" applyNumberFormat="1" applyFont="1"/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8" fillId="0" borderId="0" xfId="0" applyFont="1"/>
    <xf numFmtId="3" fontId="9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4" fontId="9" fillId="6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0" fontId="0" fillId="0" borderId="0" xfId="0" applyAlignment="1"/>
    <xf numFmtId="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" fontId="10" fillId="0" borderId="0" xfId="0" applyNumberFormat="1" applyFont="1" applyBorder="1"/>
    <xf numFmtId="2" fontId="6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/>
    <xf numFmtId="0" fontId="5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/>
    <xf numFmtId="4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vertical="center"/>
    </xf>
    <xf numFmtId="4" fontId="8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Alignment="1"/>
    <xf numFmtId="0" fontId="1" fillId="0" borderId="6" xfId="0" applyFont="1" applyBorder="1" applyAlignment="1"/>
    <xf numFmtId="0" fontId="4" fillId="0" borderId="12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Border="1"/>
    <xf numFmtId="4" fontId="8" fillId="0" borderId="11" xfId="0" applyNumberFormat="1" applyFont="1" applyBorder="1" applyAlignment="1"/>
    <xf numFmtId="0" fontId="7" fillId="0" borderId="11" xfId="0" applyFont="1" applyFill="1" applyBorder="1" applyAlignment="1">
      <alignment vertical="center"/>
    </xf>
    <xf numFmtId="4" fontId="8" fillId="0" borderId="3" xfId="0" applyNumberFormat="1" applyFont="1" applyBorder="1" applyAlignment="1">
      <alignment horizontal="center"/>
    </xf>
    <xf numFmtId="4" fontId="8" fillId="0" borderId="0" xfId="0" applyNumberFormat="1" applyFont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2" fontId="6" fillId="4" borderId="8" xfId="0" applyNumberFormat="1" applyFont="1" applyFill="1" applyBorder="1" applyAlignment="1">
      <alignment horizontal="right" vertical="center"/>
    </xf>
    <xf numFmtId="2" fontId="6" fillId="4" borderId="9" xfId="0" applyNumberFormat="1" applyFont="1" applyFill="1" applyBorder="1" applyAlignment="1">
      <alignment horizontal="right" vertical="center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2" fontId="6" fillId="5" borderId="8" xfId="0" applyNumberFormat="1" applyFont="1" applyFill="1" applyBorder="1" applyAlignment="1">
      <alignment horizontal="center" vertical="center"/>
    </xf>
    <xf numFmtId="2" fontId="6" fillId="5" borderId="11" xfId="0" applyNumberFormat="1" applyFont="1" applyFill="1" applyBorder="1" applyAlignment="1">
      <alignment horizontal="center" vertical="center"/>
    </xf>
    <xf numFmtId="2" fontId="6" fillId="5" borderId="9" xfId="0" applyNumberFormat="1" applyFont="1" applyFill="1" applyBorder="1" applyAlignment="1">
      <alignment horizontal="center" vertical="center"/>
    </xf>
    <xf numFmtId="2" fontId="6" fillId="4" borderId="13" xfId="0" applyNumberFormat="1" applyFont="1" applyFill="1" applyBorder="1" applyAlignment="1">
      <alignment horizontal="center" vertical="center"/>
    </xf>
    <xf numFmtId="2" fontId="6" fillId="4" borderId="14" xfId="0" applyNumberFormat="1" applyFont="1" applyFill="1" applyBorder="1" applyAlignment="1">
      <alignment horizontal="center" vertical="center"/>
    </xf>
    <xf numFmtId="2" fontId="6" fillId="4" borderId="8" xfId="0" applyNumberFormat="1" applyFont="1" applyFill="1" applyBorder="1" applyAlignment="1">
      <alignment vertical="center"/>
    </xf>
    <xf numFmtId="2" fontId="6" fillId="4" borderId="9" xfId="0" applyNumberFormat="1" applyFont="1" applyFill="1" applyBorder="1" applyAlignment="1">
      <alignment vertical="center"/>
    </xf>
    <xf numFmtId="2" fontId="6" fillId="5" borderId="1" xfId="0" applyNumberFormat="1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center" vertical="center"/>
    </xf>
    <xf numFmtId="2" fontId="6" fillId="5" borderId="4" xfId="0" applyNumberFormat="1" applyFont="1" applyFill="1" applyBorder="1" applyAlignment="1">
      <alignment horizontal="center" vertical="center"/>
    </xf>
    <xf numFmtId="2" fontId="6" fillId="5" borderId="5" xfId="0" applyNumberFormat="1" applyFont="1" applyFill="1" applyBorder="1" applyAlignment="1">
      <alignment horizontal="center" vertical="center"/>
    </xf>
    <xf numFmtId="2" fontId="6" fillId="5" borderId="7" xfId="0" applyNumberFormat="1" applyFont="1" applyFill="1" applyBorder="1" applyAlignment="1">
      <alignment horizontal="center" vertical="center"/>
    </xf>
    <xf numFmtId="2" fontId="6" fillId="5" borderId="13" xfId="0" applyNumberFormat="1" applyFont="1" applyFill="1" applyBorder="1" applyAlignment="1">
      <alignment horizontal="center" vertical="center"/>
    </xf>
    <xf numFmtId="2" fontId="6" fillId="5" borderId="14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2" fontId="6" fillId="4" borderId="8" xfId="0" applyNumberFormat="1" applyFont="1" applyFill="1" applyBorder="1" applyAlignment="1">
      <alignment horizontal="center" vertical="center"/>
    </xf>
    <xf numFmtId="2" fontId="6" fillId="4" borderId="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4" fontId="8" fillId="0" borderId="11" xfId="0" applyNumberFormat="1" applyFont="1" applyBorder="1" applyAlignment="1">
      <alignment horizontal="center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tabSelected="1" zoomScale="50" zoomScaleNormal="50" zoomScaleSheetLayoutView="75" workbookViewId="0">
      <selection activeCell="F3" sqref="F3:I11"/>
    </sheetView>
  </sheetViews>
  <sheetFormatPr defaultColWidth="8.75" defaultRowHeight="14.25" x14ac:dyDescent="0.2"/>
  <cols>
    <col min="2" max="3" width="24.75" customWidth="1"/>
    <col min="4" max="4" width="18.375" customWidth="1"/>
    <col min="5" max="5" width="14.125" customWidth="1"/>
    <col min="6" max="6" width="38.75" style="1" customWidth="1"/>
    <col min="7" max="7" width="37" style="1" customWidth="1"/>
    <col min="8" max="8" width="30.75" style="1" customWidth="1"/>
    <col min="9" max="9" width="31.125" style="1" bestFit="1" customWidth="1"/>
    <col min="10" max="10" width="23" customWidth="1"/>
    <col min="11" max="11" width="12.625" style="2" customWidth="1"/>
    <col min="12" max="12" width="36.125" customWidth="1"/>
    <col min="18" max="18" width="25.125" style="2" customWidth="1"/>
    <col min="19" max="19" width="11.125" style="2" customWidth="1"/>
  </cols>
  <sheetData>
    <row r="1" spans="1:19" ht="15" x14ac:dyDescent="0.25">
      <c r="B1" s="44"/>
      <c r="C1" s="44"/>
      <c r="D1" s="44"/>
      <c r="E1" s="44"/>
      <c r="F1" s="45"/>
      <c r="G1" s="45"/>
      <c r="H1" s="45"/>
      <c r="I1" s="45"/>
      <c r="J1" s="45"/>
      <c r="K1" s="45"/>
      <c r="L1" s="45"/>
      <c r="M1" s="30"/>
    </row>
    <row r="2" spans="1:19" ht="15" x14ac:dyDescent="0.25">
      <c r="B2" s="44"/>
      <c r="C2" s="44"/>
      <c r="D2" s="44"/>
      <c r="E2" s="44"/>
      <c r="F2" s="46"/>
      <c r="G2" s="46"/>
      <c r="H2" s="46"/>
      <c r="I2" s="46"/>
      <c r="J2" s="45"/>
      <c r="K2" s="45"/>
      <c r="L2" s="45"/>
      <c r="M2" s="30"/>
    </row>
    <row r="3" spans="1:19" ht="15" x14ac:dyDescent="0.25">
      <c r="B3" s="44"/>
      <c r="C3" s="44"/>
      <c r="D3" s="44"/>
      <c r="E3" s="44"/>
      <c r="F3" s="79" t="s">
        <v>41</v>
      </c>
      <c r="G3" s="80"/>
      <c r="H3" s="81"/>
      <c r="I3" s="82"/>
      <c r="J3" s="45"/>
      <c r="K3" s="45"/>
      <c r="L3" s="45"/>
      <c r="M3" s="30"/>
    </row>
    <row r="4" spans="1:19" ht="13.5" customHeight="1" x14ac:dyDescent="0.25">
      <c r="B4" s="44"/>
      <c r="C4" s="44"/>
      <c r="D4" s="44"/>
      <c r="E4" s="44"/>
      <c r="F4" s="83"/>
      <c r="G4" s="84"/>
      <c r="H4" s="85"/>
      <c r="I4" s="86"/>
      <c r="J4" s="45"/>
      <c r="K4" s="45"/>
      <c r="L4" s="45"/>
      <c r="M4" s="30"/>
    </row>
    <row r="5" spans="1:19" ht="14.25" hidden="1" customHeight="1" x14ac:dyDescent="0.25">
      <c r="B5" s="44"/>
      <c r="C5" s="44"/>
      <c r="D5" s="44"/>
      <c r="E5" s="44"/>
      <c r="F5" s="83"/>
      <c r="G5" s="84"/>
      <c r="H5" s="85"/>
      <c r="I5" s="86"/>
      <c r="J5" s="45"/>
      <c r="K5" s="45"/>
      <c r="L5" s="45"/>
      <c r="M5" s="30"/>
    </row>
    <row r="6" spans="1:19" ht="14.25" hidden="1" customHeight="1" x14ac:dyDescent="0.25">
      <c r="B6" s="44"/>
      <c r="C6" s="44"/>
      <c r="D6" s="44"/>
      <c r="E6" s="44"/>
      <c r="F6" s="83"/>
      <c r="G6" s="84"/>
      <c r="H6" s="85"/>
      <c r="I6" s="86"/>
      <c r="J6" s="45"/>
      <c r="K6" s="45"/>
      <c r="L6" s="45"/>
      <c r="M6" s="30"/>
    </row>
    <row r="7" spans="1:19" ht="14.25" hidden="1" customHeight="1" x14ac:dyDescent="0.25">
      <c r="B7" s="44"/>
      <c r="C7" s="44"/>
      <c r="D7" s="44"/>
      <c r="E7" s="44"/>
      <c r="F7" s="83"/>
      <c r="G7" s="84"/>
      <c r="H7" s="85"/>
      <c r="I7" s="86"/>
      <c r="J7" s="45"/>
      <c r="K7" s="45"/>
      <c r="L7" s="45"/>
      <c r="M7" s="30"/>
    </row>
    <row r="8" spans="1:19" ht="14.25" hidden="1" customHeight="1" x14ac:dyDescent="0.25">
      <c r="B8" s="44"/>
      <c r="C8" s="44"/>
      <c r="D8" s="44"/>
      <c r="E8" s="44"/>
      <c r="F8" s="83"/>
      <c r="G8" s="84"/>
      <c r="H8" s="85"/>
      <c r="I8" s="86"/>
      <c r="J8" s="45"/>
      <c r="K8" s="45"/>
      <c r="L8" s="45"/>
      <c r="M8" s="30"/>
    </row>
    <row r="9" spans="1:19" ht="15" x14ac:dyDescent="0.25">
      <c r="B9" s="44"/>
      <c r="C9" s="44"/>
      <c r="D9" s="44"/>
      <c r="E9" s="44"/>
      <c r="F9" s="83"/>
      <c r="G9" s="84"/>
      <c r="H9" s="85"/>
      <c r="I9" s="86"/>
      <c r="J9" s="45"/>
      <c r="K9" s="45"/>
      <c r="L9" s="45"/>
      <c r="M9" s="30"/>
    </row>
    <row r="10" spans="1:19" ht="15" x14ac:dyDescent="0.25">
      <c r="B10" s="44"/>
      <c r="C10" s="44"/>
      <c r="D10" s="44"/>
      <c r="E10" s="44"/>
      <c r="F10" s="83"/>
      <c r="G10" s="84"/>
      <c r="H10" s="85"/>
      <c r="I10" s="86"/>
      <c r="J10" s="45"/>
      <c r="K10" s="45"/>
      <c r="L10" s="45"/>
      <c r="M10" s="30"/>
    </row>
    <row r="11" spans="1:19" ht="15" x14ac:dyDescent="0.25">
      <c r="B11" s="44"/>
      <c r="C11" s="44"/>
      <c r="D11" s="44"/>
      <c r="E11" s="44"/>
      <c r="F11" s="87"/>
      <c r="G11" s="88"/>
      <c r="H11" s="88"/>
      <c r="I11" s="89"/>
      <c r="J11" s="45"/>
      <c r="K11" s="45"/>
      <c r="L11" s="45"/>
      <c r="M11" s="30"/>
    </row>
    <row r="12" spans="1:19" ht="30.75" x14ac:dyDescent="0.25">
      <c r="B12" s="44"/>
      <c r="C12" s="44"/>
      <c r="D12" s="44"/>
      <c r="E12" s="44"/>
      <c r="F12" s="43"/>
      <c r="G12" s="43"/>
      <c r="H12" s="43"/>
      <c r="I12" s="43"/>
      <c r="J12" s="45"/>
      <c r="K12" s="45"/>
      <c r="L12" s="45"/>
      <c r="M12" s="30"/>
    </row>
    <row r="13" spans="1:19" ht="15" x14ac:dyDescent="0.25">
      <c r="B13" s="44"/>
      <c r="C13" s="44"/>
      <c r="D13" s="44"/>
      <c r="E13" s="44"/>
      <c r="F13" s="45"/>
      <c r="G13" s="45"/>
      <c r="H13" s="45"/>
      <c r="I13" s="45"/>
      <c r="J13" s="46"/>
      <c r="K13" s="46"/>
      <c r="L13" s="46"/>
      <c r="M13" s="30"/>
      <c r="R13" s="2" t="s">
        <v>0</v>
      </c>
    </row>
    <row r="14" spans="1:19" ht="14.25" customHeight="1" x14ac:dyDescent="0.2">
      <c r="A14" s="50"/>
      <c r="B14" s="49"/>
      <c r="C14" s="55" t="s">
        <v>2</v>
      </c>
      <c r="D14" s="56"/>
      <c r="E14" s="56"/>
      <c r="F14" s="57"/>
      <c r="G14" s="36"/>
      <c r="H14" s="47"/>
      <c r="I14" s="90" t="s">
        <v>1</v>
      </c>
      <c r="J14" s="91"/>
      <c r="K14" s="91"/>
      <c r="L14" s="92"/>
      <c r="M14" s="30"/>
      <c r="R14"/>
      <c r="S14"/>
    </row>
    <row r="15" spans="1:19" ht="29.25" customHeight="1" x14ac:dyDescent="0.2">
      <c r="A15" s="50"/>
      <c r="B15" s="49"/>
      <c r="C15" s="58"/>
      <c r="D15" s="59"/>
      <c r="E15" s="59"/>
      <c r="F15" s="60"/>
      <c r="G15" s="36"/>
      <c r="H15" s="47"/>
      <c r="I15" s="93"/>
      <c r="J15" s="94"/>
      <c r="K15" s="94"/>
      <c r="L15" s="95"/>
      <c r="M15" s="30"/>
      <c r="R15"/>
      <c r="S15"/>
    </row>
    <row r="16" spans="1:19" ht="39.75" customHeight="1" x14ac:dyDescent="0.25">
      <c r="B16" s="48"/>
      <c r="C16" s="52"/>
      <c r="D16" s="52"/>
      <c r="E16" s="52"/>
      <c r="F16" s="52"/>
      <c r="G16" s="37"/>
      <c r="H16" s="38"/>
      <c r="I16" s="51"/>
      <c r="J16" s="51"/>
      <c r="K16" s="51"/>
      <c r="L16" s="51"/>
      <c r="M16" s="2"/>
      <c r="N16" s="2"/>
      <c r="R16"/>
      <c r="S16"/>
    </row>
    <row r="17" spans="2:19" ht="39.75" customHeight="1" x14ac:dyDescent="0.25">
      <c r="B17" s="23"/>
      <c r="C17" s="68"/>
      <c r="D17" s="68" t="s">
        <v>15</v>
      </c>
      <c r="E17" s="68" t="s">
        <v>13</v>
      </c>
      <c r="F17" s="68" t="s">
        <v>11</v>
      </c>
      <c r="G17" s="34"/>
      <c r="H17" s="21"/>
      <c r="I17" s="68"/>
      <c r="J17" s="68" t="s">
        <v>15</v>
      </c>
      <c r="K17" s="68" t="s">
        <v>13</v>
      </c>
      <c r="L17" s="68" t="s">
        <v>11</v>
      </c>
      <c r="M17" s="2"/>
      <c r="N17" s="2"/>
      <c r="R17"/>
      <c r="S17"/>
    </row>
    <row r="18" spans="2:19" ht="39.75" customHeight="1" x14ac:dyDescent="0.25">
      <c r="B18" s="23"/>
      <c r="C18" s="69"/>
      <c r="D18" s="69"/>
      <c r="E18" s="69"/>
      <c r="F18" s="69"/>
      <c r="G18" s="34"/>
      <c r="H18" s="21"/>
      <c r="I18" s="69"/>
      <c r="J18" s="69"/>
      <c r="K18" s="69"/>
      <c r="L18" s="69"/>
      <c r="M18" s="2"/>
      <c r="N18" s="2"/>
      <c r="R18"/>
      <c r="S18"/>
    </row>
    <row r="19" spans="2:19" ht="41.25" customHeight="1" x14ac:dyDescent="0.4">
      <c r="B19" s="24"/>
      <c r="C19" s="22"/>
      <c r="D19" s="22"/>
      <c r="E19" s="8"/>
      <c r="F19" s="9" t="s">
        <v>4</v>
      </c>
      <c r="G19" s="35"/>
      <c r="H19" s="21"/>
      <c r="I19" s="27"/>
      <c r="J19" s="27"/>
      <c r="K19" s="11"/>
      <c r="L19" s="12" t="s">
        <v>3</v>
      </c>
      <c r="M19" s="2"/>
      <c r="N19" s="2"/>
      <c r="R19"/>
      <c r="S19"/>
    </row>
    <row r="20" spans="2:19" ht="38.25" customHeight="1" x14ac:dyDescent="0.4">
      <c r="B20" s="24"/>
      <c r="C20" s="22"/>
      <c r="D20" s="22"/>
      <c r="E20" s="11">
        <v>0.1</v>
      </c>
      <c r="F20" s="9" t="s">
        <v>6</v>
      </c>
      <c r="G20" s="35"/>
      <c r="H20" s="21"/>
      <c r="I20" s="27"/>
      <c r="J20" s="27"/>
      <c r="K20" s="11">
        <v>0.15</v>
      </c>
      <c r="L20" s="12" t="s">
        <v>5</v>
      </c>
      <c r="M20" s="2"/>
      <c r="N20" s="2"/>
      <c r="R20"/>
      <c r="S20"/>
    </row>
    <row r="21" spans="2:19" ht="40.5" customHeight="1" x14ac:dyDescent="0.4">
      <c r="B21" s="24"/>
      <c r="C21" s="22"/>
      <c r="D21" s="22"/>
      <c r="E21" s="8" t="s">
        <v>16</v>
      </c>
      <c r="F21" s="9" t="s">
        <v>7</v>
      </c>
      <c r="G21" s="35"/>
      <c r="H21" s="21"/>
      <c r="I21" s="27"/>
      <c r="J21" s="27"/>
      <c r="K21" s="8" t="s">
        <v>16</v>
      </c>
      <c r="L21" s="12" t="s">
        <v>19</v>
      </c>
      <c r="M21" s="2"/>
      <c r="N21" s="2"/>
      <c r="R21"/>
      <c r="S21"/>
    </row>
    <row r="22" spans="2:19" ht="42" customHeight="1" x14ac:dyDescent="0.4">
      <c r="B22" s="24"/>
      <c r="C22" s="22"/>
      <c r="D22" s="22"/>
      <c r="E22" s="11">
        <v>0.15</v>
      </c>
      <c r="F22" s="9" t="s">
        <v>8</v>
      </c>
      <c r="G22" s="35"/>
      <c r="H22" s="21"/>
      <c r="I22" s="27"/>
      <c r="J22" s="27"/>
      <c r="K22" s="11">
        <v>0.1</v>
      </c>
      <c r="L22" s="12" t="s">
        <v>6</v>
      </c>
      <c r="M22" s="2"/>
      <c r="N22" s="2"/>
      <c r="R22"/>
      <c r="S22"/>
    </row>
    <row r="23" spans="2:19" ht="41.25" customHeight="1" x14ac:dyDescent="0.4">
      <c r="B23" s="24"/>
      <c r="C23" s="22"/>
      <c r="D23" s="22"/>
      <c r="E23" s="11"/>
      <c r="F23" s="9" t="s">
        <v>3</v>
      </c>
      <c r="G23" s="35"/>
      <c r="H23" s="21"/>
      <c r="I23" s="27"/>
      <c r="J23" s="27"/>
      <c r="K23" s="8"/>
      <c r="L23" s="12" t="s">
        <v>9</v>
      </c>
      <c r="M23" s="2"/>
      <c r="N23" s="2"/>
      <c r="R23"/>
      <c r="S23"/>
    </row>
    <row r="24" spans="2:19" ht="41.25" customHeight="1" x14ac:dyDescent="0.25">
      <c r="B24" s="23"/>
      <c r="C24" s="13"/>
      <c r="D24" s="13"/>
      <c r="E24" s="13"/>
      <c r="F24" s="14"/>
      <c r="G24" s="33"/>
      <c r="H24" s="21"/>
      <c r="I24" s="39"/>
      <c r="J24" s="39"/>
      <c r="K24" s="40"/>
      <c r="L24" s="41"/>
      <c r="M24" s="2"/>
      <c r="N24" s="2"/>
      <c r="R24"/>
      <c r="S24"/>
    </row>
    <row r="25" spans="2:19" ht="15" x14ac:dyDescent="0.25">
      <c r="B25" s="18"/>
      <c r="C25" s="18"/>
      <c r="D25" s="18"/>
      <c r="E25" s="18"/>
      <c r="F25" s="21"/>
      <c r="G25" s="21"/>
      <c r="H25" s="21"/>
      <c r="I25" s="42"/>
      <c r="J25" s="42"/>
      <c r="K25" s="42"/>
      <c r="L25" s="42"/>
      <c r="M25" s="30"/>
      <c r="N25" s="2"/>
      <c r="R25"/>
      <c r="S25"/>
    </row>
    <row r="26" spans="2:19" ht="15" x14ac:dyDescent="0.25">
      <c r="B26" s="18"/>
      <c r="C26" s="18"/>
      <c r="D26" s="18"/>
      <c r="E26" s="18"/>
      <c r="F26" s="21"/>
      <c r="G26" s="21"/>
      <c r="H26" s="21"/>
      <c r="I26" s="18"/>
      <c r="J26" s="18"/>
      <c r="K26" s="18"/>
      <c r="L26" s="18"/>
      <c r="M26" s="30"/>
      <c r="N26" s="2"/>
      <c r="R26"/>
      <c r="S26"/>
    </row>
    <row r="27" spans="2:19" ht="15" x14ac:dyDescent="0.25">
      <c r="B27" s="18"/>
      <c r="C27" s="18"/>
      <c r="D27" s="18"/>
      <c r="E27" s="18"/>
      <c r="F27" s="21"/>
      <c r="G27" s="21"/>
      <c r="H27" s="21"/>
      <c r="I27" s="18"/>
      <c r="J27" s="18"/>
      <c r="K27" s="18"/>
      <c r="L27" s="18"/>
      <c r="M27" s="30"/>
      <c r="N27" s="2"/>
      <c r="R27"/>
      <c r="S27"/>
    </row>
    <row r="28" spans="2:19" ht="15" x14ac:dyDescent="0.25">
      <c r="B28" s="18"/>
      <c r="C28" s="18"/>
      <c r="D28" s="18"/>
      <c r="E28" s="18"/>
      <c r="F28" s="21"/>
      <c r="G28" s="21"/>
      <c r="H28" s="21"/>
      <c r="I28" s="18"/>
      <c r="J28" s="18"/>
      <c r="K28" s="18"/>
      <c r="L28" s="18"/>
      <c r="M28" s="30"/>
      <c r="N28" s="2"/>
      <c r="R28"/>
      <c r="S28"/>
    </row>
    <row r="29" spans="2:19" ht="15" x14ac:dyDescent="0.25">
      <c r="B29" s="18"/>
      <c r="C29" s="18"/>
      <c r="D29" s="18"/>
      <c r="E29" s="18"/>
      <c r="F29" s="21"/>
      <c r="G29" s="21"/>
      <c r="H29" s="21"/>
      <c r="I29" s="18"/>
      <c r="J29" s="18"/>
      <c r="K29" s="18"/>
      <c r="L29" s="18"/>
      <c r="M29" s="30"/>
      <c r="N29" s="2"/>
      <c r="R29"/>
      <c r="S29"/>
    </row>
    <row r="30" spans="2:19" ht="39" customHeight="1" x14ac:dyDescent="0.25">
      <c r="B30" s="18"/>
      <c r="C30" s="18"/>
      <c r="D30" s="65" t="s">
        <v>10</v>
      </c>
      <c r="E30" s="66"/>
      <c r="F30" s="66"/>
      <c r="G30" s="66"/>
      <c r="H30" s="66"/>
      <c r="I30" s="66"/>
      <c r="J30" s="66"/>
      <c r="K30" s="67"/>
      <c r="L30" s="18"/>
      <c r="M30" s="30"/>
      <c r="N30" s="2"/>
      <c r="R30"/>
      <c r="S30"/>
    </row>
    <row r="31" spans="2:19" ht="28.5" customHeight="1" x14ac:dyDescent="0.25">
      <c r="B31" s="18"/>
      <c r="C31" s="18"/>
      <c r="D31" s="65" t="s">
        <v>14</v>
      </c>
      <c r="E31" s="67"/>
      <c r="F31" s="72" t="s">
        <v>37</v>
      </c>
      <c r="G31" s="77" t="s">
        <v>36</v>
      </c>
      <c r="H31" s="72" t="s">
        <v>40</v>
      </c>
      <c r="I31" s="72" t="s">
        <v>31</v>
      </c>
      <c r="J31" s="73" t="s">
        <v>11</v>
      </c>
      <c r="K31" s="74"/>
      <c r="L31" s="18"/>
      <c r="M31" s="30"/>
      <c r="N31" s="2"/>
      <c r="R31"/>
      <c r="S31"/>
    </row>
    <row r="32" spans="2:19" ht="31.5" customHeight="1" x14ac:dyDescent="0.25">
      <c r="B32" s="18"/>
      <c r="C32" s="18"/>
      <c r="D32" s="65"/>
      <c r="E32" s="67"/>
      <c r="F32" s="72"/>
      <c r="G32" s="78"/>
      <c r="H32" s="72"/>
      <c r="I32" s="72"/>
      <c r="J32" s="75"/>
      <c r="K32" s="76"/>
      <c r="L32" s="18"/>
      <c r="M32" s="30"/>
      <c r="N32" s="2"/>
      <c r="R32"/>
      <c r="S32"/>
    </row>
    <row r="33" spans="2:19" ht="32.25" customHeight="1" x14ac:dyDescent="0.25">
      <c r="B33" s="18"/>
      <c r="C33" s="18"/>
      <c r="D33" s="63">
        <f>I33*H33*G33*F33</f>
        <v>567000</v>
      </c>
      <c r="E33" s="64"/>
      <c r="F33" s="10">
        <v>63</v>
      </c>
      <c r="G33" s="10">
        <v>15</v>
      </c>
      <c r="H33" s="10">
        <v>600</v>
      </c>
      <c r="I33" s="19">
        <v>1</v>
      </c>
      <c r="J33" s="61" t="s">
        <v>32</v>
      </c>
      <c r="K33" s="62" t="s">
        <v>20</v>
      </c>
      <c r="L33" s="18"/>
      <c r="M33" s="30"/>
      <c r="N33" s="2"/>
      <c r="R33"/>
      <c r="S33"/>
    </row>
    <row r="34" spans="2:19" ht="37.5" customHeight="1" x14ac:dyDescent="0.25">
      <c r="B34" s="18"/>
      <c r="C34" s="18"/>
      <c r="D34" s="63">
        <f>I34*H34*G34*F34</f>
        <v>288000</v>
      </c>
      <c r="E34" s="64"/>
      <c r="F34" s="10">
        <v>32</v>
      </c>
      <c r="G34" s="10">
        <v>15</v>
      </c>
      <c r="H34" s="10">
        <v>300</v>
      </c>
      <c r="I34" s="19">
        <v>2</v>
      </c>
      <c r="J34" s="61" t="s">
        <v>35</v>
      </c>
      <c r="K34" s="62" t="s">
        <v>20</v>
      </c>
      <c r="L34" s="18"/>
      <c r="M34" s="30"/>
      <c r="R34"/>
      <c r="S34"/>
    </row>
    <row r="35" spans="2:19" ht="39" customHeight="1" x14ac:dyDescent="0.25">
      <c r="B35" s="18"/>
      <c r="C35" s="18"/>
      <c r="D35" s="63">
        <f>I35*H35*G35*F35</f>
        <v>62040</v>
      </c>
      <c r="E35" s="64"/>
      <c r="F35" s="10">
        <v>47</v>
      </c>
      <c r="G35" s="10">
        <v>15</v>
      </c>
      <c r="H35" s="10">
        <v>44</v>
      </c>
      <c r="I35" s="19">
        <v>2</v>
      </c>
      <c r="J35" s="70" t="s">
        <v>25</v>
      </c>
      <c r="K35" s="71" t="s">
        <v>21</v>
      </c>
      <c r="L35" s="18"/>
      <c r="M35" s="30"/>
      <c r="R35"/>
      <c r="S35"/>
    </row>
    <row r="36" spans="2:19" ht="39" customHeight="1" x14ac:dyDescent="0.25">
      <c r="B36" s="18"/>
      <c r="C36" s="18"/>
      <c r="D36" s="63">
        <f>I36*H36*F36</f>
        <v>120000</v>
      </c>
      <c r="E36" s="64"/>
      <c r="F36" s="31">
        <v>4</v>
      </c>
      <c r="G36" s="31"/>
      <c r="H36" s="31">
        <v>5000</v>
      </c>
      <c r="I36" s="32">
        <v>6</v>
      </c>
      <c r="J36" s="70" t="s">
        <v>33</v>
      </c>
      <c r="K36" s="71" t="s">
        <v>22</v>
      </c>
      <c r="L36" s="18"/>
      <c r="M36" s="30"/>
      <c r="R36"/>
      <c r="S36"/>
    </row>
    <row r="37" spans="2:19" ht="36" customHeight="1" x14ac:dyDescent="0.25">
      <c r="B37" s="18"/>
      <c r="C37" s="18"/>
      <c r="D37" s="63">
        <f>I37*H37</f>
        <v>90000</v>
      </c>
      <c r="E37" s="64"/>
      <c r="F37" s="31"/>
      <c r="G37" s="31"/>
      <c r="H37" s="31">
        <v>3000</v>
      </c>
      <c r="I37" s="32">
        <v>30</v>
      </c>
      <c r="J37" s="70" t="s">
        <v>38</v>
      </c>
      <c r="K37" s="71" t="s">
        <v>23</v>
      </c>
      <c r="L37" s="18"/>
      <c r="M37" s="30"/>
      <c r="R37"/>
      <c r="S37"/>
    </row>
    <row r="38" spans="2:19" ht="36" customHeight="1" x14ac:dyDescent="0.25">
      <c r="B38" s="18"/>
      <c r="C38" s="18"/>
      <c r="D38" s="63">
        <f>I38*H38*F38</f>
        <v>16000</v>
      </c>
      <c r="E38" s="64"/>
      <c r="F38" s="31">
        <v>4</v>
      </c>
      <c r="G38" s="31"/>
      <c r="H38" s="31">
        <v>4000</v>
      </c>
      <c r="I38" s="32">
        <v>1</v>
      </c>
      <c r="J38" s="96" t="s">
        <v>39</v>
      </c>
      <c r="K38" s="97"/>
      <c r="L38" s="18"/>
      <c r="M38" s="30"/>
      <c r="R38"/>
      <c r="S38"/>
    </row>
    <row r="39" spans="2:19" ht="36" customHeight="1" x14ac:dyDescent="0.25">
      <c r="B39" s="18"/>
      <c r="C39" s="18"/>
      <c r="D39" s="63"/>
      <c r="E39" s="64"/>
      <c r="F39" s="31"/>
      <c r="G39" s="31"/>
      <c r="H39" s="31"/>
      <c r="I39" s="32"/>
      <c r="J39" s="96"/>
      <c r="K39" s="97"/>
      <c r="L39" s="18"/>
      <c r="M39" s="30"/>
      <c r="R39"/>
      <c r="S39"/>
    </row>
    <row r="40" spans="2:19" ht="36" customHeight="1" x14ac:dyDescent="0.25">
      <c r="B40" s="18"/>
      <c r="C40" s="18"/>
      <c r="D40" s="28"/>
      <c r="E40" s="29"/>
      <c r="F40" s="31"/>
      <c r="G40" s="31"/>
      <c r="H40" s="31"/>
      <c r="I40" s="32"/>
      <c r="J40" s="96"/>
      <c r="K40" s="97"/>
      <c r="L40" s="18"/>
      <c r="M40" s="30"/>
      <c r="R40"/>
      <c r="S40"/>
    </row>
    <row r="41" spans="2:19" ht="36" customHeight="1" x14ac:dyDescent="0.25">
      <c r="B41" s="18"/>
      <c r="C41" s="18"/>
      <c r="D41" s="28"/>
      <c r="E41" s="29"/>
      <c r="F41" s="31"/>
      <c r="G41" s="31"/>
      <c r="H41" s="31"/>
      <c r="I41" s="32"/>
      <c r="J41" s="96"/>
      <c r="K41" s="97"/>
      <c r="L41" s="18"/>
      <c r="M41" s="30"/>
      <c r="R41"/>
      <c r="S41"/>
    </row>
    <row r="42" spans="2:19" ht="35.25" customHeight="1" x14ac:dyDescent="0.25">
      <c r="B42" s="18"/>
      <c r="C42" s="18"/>
      <c r="D42" s="63"/>
      <c r="E42" s="64"/>
      <c r="F42" s="10"/>
      <c r="G42" s="10"/>
      <c r="H42" s="10"/>
      <c r="I42" s="19"/>
      <c r="J42" s="70"/>
      <c r="K42" s="71"/>
      <c r="L42" s="18"/>
      <c r="M42" s="30"/>
      <c r="R42"/>
      <c r="S42"/>
    </row>
    <row r="43" spans="2:19" ht="38.25" customHeight="1" x14ac:dyDescent="0.25">
      <c r="B43" s="18"/>
      <c r="C43" s="18"/>
      <c r="D43" s="63"/>
      <c r="E43" s="64"/>
      <c r="F43" s="10"/>
      <c r="G43" s="10"/>
      <c r="H43" s="10"/>
      <c r="I43" s="19"/>
      <c r="J43" s="70"/>
      <c r="K43" s="71"/>
      <c r="L43" s="18"/>
      <c r="M43" s="30"/>
      <c r="R43"/>
      <c r="S43"/>
    </row>
    <row r="44" spans="2:19" ht="38.25" customHeight="1" x14ac:dyDescent="0.25">
      <c r="B44" s="18"/>
      <c r="C44" s="18"/>
      <c r="D44" s="63"/>
      <c r="E44" s="64"/>
      <c r="F44" s="10"/>
      <c r="G44" s="10"/>
      <c r="H44" s="10"/>
      <c r="I44" s="20"/>
      <c r="J44" s="61"/>
      <c r="K44" s="62"/>
      <c r="L44" s="18"/>
      <c r="M44" s="30"/>
      <c r="R44"/>
      <c r="S44"/>
    </row>
    <row r="45" spans="2:19" ht="38.25" customHeight="1" x14ac:dyDescent="0.25">
      <c r="B45" s="18"/>
      <c r="C45" s="18"/>
      <c r="D45" s="63"/>
      <c r="E45" s="64"/>
      <c r="F45" s="10"/>
      <c r="G45" s="10"/>
      <c r="H45" s="10"/>
      <c r="I45" s="20"/>
      <c r="J45" s="61"/>
      <c r="K45" s="62"/>
      <c r="L45" s="18"/>
      <c r="M45" s="30"/>
      <c r="R45"/>
      <c r="S45"/>
    </row>
    <row r="46" spans="2:19" ht="38.25" customHeight="1" x14ac:dyDescent="0.25">
      <c r="B46" s="18"/>
      <c r="C46" s="18"/>
      <c r="D46" s="63"/>
      <c r="E46" s="64"/>
      <c r="F46" s="10"/>
      <c r="G46" s="10"/>
      <c r="H46" s="10"/>
      <c r="I46" s="20"/>
      <c r="J46" s="61"/>
      <c r="K46" s="62"/>
      <c r="L46" s="18"/>
      <c r="M46" s="30"/>
      <c r="R46"/>
      <c r="S46"/>
    </row>
    <row r="47" spans="2:19" ht="40.5" customHeight="1" x14ac:dyDescent="0.25">
      <c r="B47" s="18"/>
      <c r="C47" s="18"/>
      <c r="D47" s="63">
        <f>SUM(D33:E45)</f>
        <v>1143040</v>
      </c>
      <c r="E47" s="64"/>
      <c r="F47" s="6">
        <f>SUM(F33:F45)</f>
        <v>150</v>
      </c>
      <c r="G47" s="6"/>
      <c r="H47" s="6">
        <f>SUM(H33:H45)</f>
        <v>12944</v>
      </c>
      <c r="I47" s="65" t="s">
        <v>12</v>
      </c>
      <c r="J47" s="66"/>
      <c r="K47" s="67"/>
      <c r="L47" s="18"/>
      <c r="M47" s="30"/>
      <c r="R47"/>
      <c r="S47"/>
    </row>
    <row r="48" spans="2:19" ht="15" x14ac:dyDescent="0.25">
      <c r="B48" s="18"/>
      <c r="C48" s="18"/>
      <c r="D48" s="18"/>
      <c r="E48" s="18"/>
      <c r="F48" s="53"/>
      <c r="G48" s="53"/>
      <c r="H48" s="53"/>
      <c r="I48" s="53"/>
      <c r="J48" s="53"/>
      <c r="K48" s="53"/>
      <c r="L48" s="18"/>
      <c r="M48" s="30"/>
      <c r="R48"/>
      <c r="S48"/>
    </row>
    <row r="49" spans="2:13" ht="15" x14ac:dyDescent="0.25">
      <c r="B49" s="18"/>
      <c r="C49" s="18"/>
      <c r="D49" s="18"/>
      <c r="E49" s="18"/>
      <c r="F49" s="54"/>
      <c r="G49" s="54"/>
      <c r="H49" s="54"/>
      <c r="I49" s="54"/>
      <c r="J49" s="54"/>
      <c r="K49" s="54"/>
      <c r="L49" s="18"/>
      <c r="M49" s="30"/>
    </row>
    <row r="50" spans="2:13" ht="15" x14ac:dyDescent="0.25">
      <c r="B50" s="18"/>
      <c r="C50" s="18"/>
      <c r="D50" s="18"/>
      <c r="E50" s="18"/>
      <c r="F50" s="54"/>
      <c r="G50" s="54"/>
      <c r="H50" s="54"/>
      <c r="I50" s="54"/>
      <c r="J50" s="54"/>
      <c r="K50" s="54"/>
      <c r="L50" s="18"/>
      <c r="M50" s="30"/>
    </row>
    <row r="51" spans="2:13" x14ac:dyDescent="0.2">
      <c r="I51" s="1" t="s">
        <v>0</v>
      </c>
    </row>
  </sheetData>
  <mergeCells count="47">
    <mergeCell ref="L17:L18"/>
    <mergeCell ref="J17:J18"/>
    <mergeCell ref="F3:I11"/>
    <mergeCell ref="D43:E43"/>
    <mergeCell ref="D35:E35"/>
    <mergeCell ref="D36:E36"/>
    <mergeCell ref="D37:E37"/>
    <mergeCell ref="D42:E42"/>
    <mergeCell ref="E17:E18"/>
    <mergeCell ref="I14:L15"/>
    <mergeCell ref="J33:K33"/>
    <mergeCell ref="J34:K34"/>
    <mergeCell ref="J35:K35"/>
    <mergeCell ref="J37:K37"/>
    <mergeCell ref="J42:K42"/>
    <mergeCell ref="J38:K38"/>
    <mergeCell ref="J39:K39"/>
    <mergeCell ref="J40:K40"/>
    <mergeCell ref="D46:E46"/>
    <mergeCell ref="K17:K18"/>
    <mergeCell ref="I17:I18"/>
    <mergeCell ref="G31:G32"/>
    <mergeCell ref="H31:H32"/>
    <mergeCell ref="F31:F32"/>
    <mergeCell ref="J43:K43"/>
    <mergeCell ref="J41:K41"/>
    <mergeCell ref="D31:E32"/>
    <mergeCell ref="D33:E33"/>
    <mergeCell ref="D34:E34"/>
    <mergeCell ref="D44:E44"/>
    <mergeCell ref="D45:E45"/>
    <mergeCell ref="F48:K50"/>
    <mergeCell ref="C14:F15"/>
    <mergeCell ref="J44:K44"/>
    <mergeCell ref="J45:K45"/>
    <mergeCell ref="J46:K46"/>
    <mergeCell ref="D47:E47"/>
    <mergeCell ref="D30:K30"/>
    <mergeCell ref="F17:F18"/>
    <mergeCell ref="C17:C18"/>
    <mergeCell ref="D17:D18"/>
    <mergeCell ref="D38:E38"/>
    <mergeCell ref="D39:E39"/>
    <mergeCell ref="I47:K47"/>
    <mergeCell ref="J36:K36"/>
    <mergeCell ref="I31:I32"/>
    <mergeCell ref="J31:K32"/>
  </mergeCells>
  <pageMargins left="1.32" right="0.7" top="1.47" bottom="0.35" header="1.77" footer="0.3"/>
  <pageSetup scale="40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B0F48-5351-4DAA-A646-6083DF5C8BA5}">
  <dimension ref="B1:R48"/>
  <sheetViews>
    <sheetView topLeftCell="A25" workbookViewId="0">
      <selection activeCell="I38" sqref="I38:J38"/>
    </sheetView>
  </sheetViews>
  <sheetFormatPr defaultColWidth="8.75" defaultRowHeight="14.25" x14ac:dyDescent="0.2"/>
  <cols>
    <col min="2" max="3" width="24.75" customWidth="1"/>
    <col min="4" max="4" width="18.375" customWidth="1"/>
    <col min="5" max="5" width="14.125" customWidth="1"/>
    <col min="6" max="6" width="38.75" style="1" customWidth="1"/>
    <col min="7" max="7" width="29.75" style="1" customWidth="1"/>
    <col min="8" max="8" width="31.125" style="1" bestFit="1" customWidth="1"/>
    <col min="9" max="9" width="23" customWidth="1"/>
    <col min="10" max="10" width="12.625" style="2" customWidth="1"/>
    <col min="11" max="11" width="36.125" customWidth="1"/>
    <col min="17" max="17" width="25.125" style="2" customWidth="1"/>
    <col min="18" max="18" width="11.125" style="2" customWidth="1"/>
  </cols>
  <sheetData>
    <row r="1" spans="2:18" x14ac:dyDescent="0.2">
      <c r="B1" s="98"/>
      <c r="C1" s="98"/>
      <c r="D1" s="98"/>
      <c r="E1" s="98"/>
      <c r="F1" s="98"/>
      <c r="G1" s="98"/>
      <c r="H1" s="98"/>
      <c r="I1" s="98"/>
      <c r="J1" s="98"/>
      <c r="K1" s="98"/>
      <c r="L1" s="100"/>
    </row>
    <row r="2" spans="2:18" x14ac:dyDescent="0.2">
      <c r="B2" s="98"/>
      <c r="C2" s="98"/>
      <c r="D2" s="98"/>
      <c r="E2" s="98"/>
      <c r="F2" s="99"/>
      <c r="G2" s="99"/>
      <c r="H2" s="99"/>
      <c r="I2" s="98"/>
      <c r="J2" s="98"/>
      <c r="K2" s="98"/>
      <c r="L2" s="100"/>
    </row>
    <row r="3" spans="2:18" x14ac:dyDescent="0.2">
      <c r="B3" s="98"/>
      <c r="C3" s="98"/>
      <c r="D3" s="98"/>
      <c r="E3" s="98"/>
      <c r="F3" s="79" t="s">
        <v>34</v>
      </c>
      <c r="G3" s="81"/>
      <c r="H3" s="82"/>
      <c r="I3" s="98"/>
      <c r="J3" s="98"/>
      <c r="K3" s="98"/>
      <c r="L3" s="100"/>
    </row>
    <row r="4" spans="2:18" ht="13.5" customHeight="1" x14ac:dyDescent="0.2">
      <c r="B4" s="98"/>
      <c r="C4" s="98"/>
      <c r="D4" s="98"/>
      <c r="E4" s="98"/>
      <c r="F4" s="83"/>
      <c r="G4" s="85"/>
      <c r="H4" s="86"/>
      <c r="I4" s="98"/>
      <c r="J4" s="98"/>
      <c r="K4" s="98"/>
      <c r="L4" s="100"/>
    </row>
    <row r="5" spans="2:18" ht="14.25" hidden="1" customHeight="1" x14ac:dyDescent="0.2">
      <c r="B5" s="98"/>
      <c r="C5" s="98"/>
      <c r="D5" s="98"/>
      <c r="E5" s="98"/>
      <c r="F5" s="83"/>
      <c r="G5" s="85"/>
      <c r="H5" s="86"/>
      <c r="I5" s="98"/>
      <c r="J5" s="98"/>
      <c r="K5" s="98"/>
      <c r="L5" s="100"/>
    </row>
    <row r="6" spans="2:18" ht="14.25" hidden="1" customHeight="1" x14ac:dyDescent="0.2">
      <c r="B6" s="98"/>
      <c r="C6" s="98"/>
      <c r="D6" s="98"/>
      <c r="E6" s="98"/>
      <c r="F6" s="83"/>
      <c r="G6" s="85"/>
      <c r="H6" s="86"/>
      <c r="I6" s="98"/>
      <c r="J6" s="98"/>
      <c r="K6" s="98"/>
      <c r="L6" s="100"/>
    </row>
    <row r="7" spans="2:18" ht="14.25" hidden="1" customHeight="1" x14ac:dyDescent="0.2">
      <c r="B7" s="98"/>
      <c r="C7" s="98"/>
      <c r="D7" s="98"/>
      <c r="E7" s="98"/>
      <c r="F7" s="83"/>
      <c r="G7" s="85"/>
      <c r="H7" s="86"/>
      <c r="I7" s="98"/>
      <c r="J7" s="98"/>
      <c r="K7" s="98"/>
      <c r="L7" s="100"/>
    </row>
    <row r="8" spans="2:18" ht="14.25" hidden="1" customHeight="1" x14ac:dyDescent="0.2">
      <c r="B8" s="98"/>
      <c r="C8" s="98"/>
      <c r="D8" s="98"/>
      <c r="E8" s="98"/>
      <c r="F8" s="83"/>
      <c r="G8" s="85"/>
      <c r="H8" s="86"/>
      <c r="I8" s="98"/>
      <c r="J8" s="98"/>
      <c r="K8" s="98"/>
      <c r="L8" s="100"/>
    </row>
    <row r="9" spans="2:18" x14ac:dyDescent="0.2">
      <c r="B9" s="98"/>
      <c r="C9" s="98"/>
      <c r="D9" s="98"/>
      <c r="E9" s="98"/>
      <c r="F9" s="83"/>
      <c r="G9" s="85"/>
      <c r="H9" s="86"/>
      <c r="I9" s="98"/>
      <c r="J9" s="98"/>
      <c r="K9" s="98"/>
      <c r="L9" s="100"/>
    </row>
    <row r="10" spans="2:18" x14ac:dyDescent="0.2">
      <c r="B10" s="98"/>
      <c r="C10" s="98"/>
      <c r="D10" s="98"/>
      <c r="E10" s="98"/>
      <c r="F10" s="83"/>
      <c r="G10" s="85"/>
      <c r="H10" s="86"/>
      <c r="I10" s="98"/>
      <c r="J10" s="98"/>
      <c r="K10" s="98"/>
      <c r="L10" s="100"/>
    </row>
    <row r="11" spans="2:18" x14ac:dyDescent="0.2">
      <c r="B11" s="98"/>
      <c r="C11" s="98"/>
      <c r="D11" s="98"/>
      <c r="E11" s="98"/>
      <c r="F11" s="87"/>
      <c r="G11" s="88"/>
      <c r="H11" s="89"/>
      <c r="I11" s="98"/>
      <c r="J11" s="98"/>
      <c r="K11" s="98"/>
      <c r="L11" s="100"/>
    </row>
    <row r="12" spans="2:18" ht="30.75" x14ac:dyDescent="0.2">
      <c r="B12" s="98"/>
      <c r="C12" s="98"/>
      <c r="D12" s="98"/>
      <c r="E12" s="98"/>
      <c r="F12" s="3"/>
      <c r="G12" s="3"/>
      <c r="H12" s="3"/>
      <c r="I12" s="98"/>
      <c r="J12" s="98"/>
      <c r="K12" s="98"/>
      <c r="L12" s="100"/>
    </row>
    <row r="13" spans="2:18" ht="30.75" x14ac:dyDescent="0.2">
      <c r="B13" s="98"/>
      <c r="C13" s="98"/>
      <c r="D13" s="98"/>
      <c r="E13" s="98"/>
      <c r="F13" s="4"/>
      <c r="G13" s="4"/>
      <c r="H13" s="4"/>
      <c r="I13" s="98"/>
      <c r="J13" s="98"/>
      <c r="K13" s="98"/>
      <c r="L13" s="100"/>
    </row>
    <row r="14" spans="2:18" ht="15" x14ac:dyDescent="0.25">
      <c r="B14" s="98"/>
      <c r="C14" s="98"/>
      <c r="D14" s="98"/>
      <c r="E14" s="98"/>
      <c r="F14" s="98"/>
      <c r="G14" s="98"/>
      <c r="H14" s="98"/>
      <c r="I14" s="99"/>
      <c r="J14" s="99"/>
      <c r="K14" s="99"/>
      <c r="L14" s="100"/>
      <c r="Q14" s="2" t="s">
        <v>0</v>
      </c>
    </row>
    <row r="15" spans="2:18" ht="14.25" customHeight="1" x14ac:dyDescent="0.2">
      <c r="B15" s="5"/>
      <c r="C15" s="55" t="s">
        <v>2</v>
      </c>
      <c r="D15" s="56"/>
      <c r="E15" s="56"/>
      <c r="F15" s="57"/>
      <c r="G15" s="101"/>
      <c r="H15" s="90" t="s">
        <v>1</v>
      </c>
      <c r="I15" s="91"/>
      <c r="J15" s="91"/>
      <c r="K15" s="92"/>
      <c r="L15" s="100"/>
      <c r="Q15"/>
      <c r="R15"/>
    </row>
    <row r="16" spans="2:18" ht="29.25" customHeight="1" x14ac:dyDescent="0.2">
      <c r="B16" s="5"/>
      <c r="C16" s="58"/>
      <c r="D16" s="59"/>
      <c r="E16" s="59"/>
      <c r="F16" s="60"/>
      <c r="G16" s="101"/>
      <c r="H16" s="93"/>
      <c r="I16" s="94"/>
      <c r="J16" s="94"/>
      <c r="K16" s="95"/>
      <c r="L16" s="100"/>
      <c r="Q16"/>
      <c r="R16"/>
    </row>
    <row r="17" spans="2:18" ht="39.75" customHeight="1" x14ac:dyDescent="0.25">
      <c r="B17" s="23"/>
      <c r="C17" s="7"/>
      <c r="D17" s="7"/>
      <c r="E17" s="7"/>
      <c r="F17" s="7"/>
      <c r="G17" s="21"/>
      <c r="H17" s="102"/>
      <c r="I17" s="102"/>
      <c r="J17" s="102"/>
      <c r="K17" s="102"/>
      <c r="L17" s="2"/>
      <c r="M17" s="2"/>
      <c r="Q17"/>
      <c r="R17"/>
    </row>
    <row r="18" spans="2:18" ht="39.75" customHeight="1" x14ac:dyDescent="0.25">
      <c r="B18" s="23"/>
      <c r="C18" s="68"/>
      <c r="D18" s="68" t="s">
        <v>15</v>
      </c>
      <c r="E18" s="68" t="s">
        <v>13</v>
      </c>
      <c r="F18" s="68" t="s">
        <v>11</v>
      </c>
      <c r="G18" s="21"/>
      <c r="H18" s="68"/>
      <c r="I18" s="68" t="s">
        <v>15</v>
      </c>
      <c r="J18" s="68" t="s">
        <v>13</v>
      </c>
      <c r="K18" s="68" t="s">
        <v>11</v>
      </c>
      <c r="L18" s="2"/>
      <c r="M18" s="2"/>
      <c r="Q18"/>
      <c r="R18"/>
    </row>
    <row r="19" spans="2:18" ht="39.75" customHeight="1" x14ac:dyDescent="0.25">
      <c r="B19" s="23"/>
      <c r="C19" s="69"/>
      <c r="D19" s="69"/>
      <c r="E19" s="69"/>
      <c r="F19" s="69"/>
      <c r="G19" s="21"/>
      <c r="H19" s="69"/>
      <c r="I19" s="69"/>
      <c r="J19" s="69"/>
      <c r="K19" s="69"/>
      <c r="L19" s="2"/>
      <c r="M19" s="2"/>
      <c r="Q19"/>
      <c r="R19"/>
    </row>
    <row r="20" spans="2:18" ht="41.25" customHeight="1" x14ac:dyDescent="0.4">
      <c r="B20" s="24"/>
      <c r="C20" s="22" t="s">
        <v>16</v>
      </c>
      <c r="D20" s="22">
        <f>D44</f>
        <v>1197500</v>
      </c>
      <c r="E20" s="8"/>
      <c r="F20" s="9" t="s">
        <v>4</v>
      </c>
      <c r="G20" s="21"/>
      <c r="H20" s="27" t="s">
        <v>16</v>
      </c>
      <c r="I20" s="27">
        <f>D24</f>
        <v>1514837.4999999998</v>
      </c>
      <c r="J20" s="11"/>
      <c r="K20" s="12" t="s">
        <v>3</v>
      </c>
      <c r="L20" s="2"/>
      <c r="M20" s="2"/>
      <c r="Q20"/>
      <c r="R20"/>
    </row>
    <row r="21" spans="2:18" ht="38.25" customHeight="1" x14ac:dyDescent="0.4">
      <c r="B21" s="24"/>
      <c r="C21" s="22">
        <f>D20*1.1</f>
        <v>1317250</v>
      </c>
      <c r="D21" s="22">
        <f>C21-D20</f>
        <v>119750</v>
      </c>
      <c r="E21" s="11">
        <v>0.1</v>
      </c>
      <c r="F21" s="9" t="s">
        <v>6</v>
      </c>
      <c r="G21" s="21"/>
      <c r="H21" s="27">
        <f>I20/1.15</f>
        <v>1317250</v>
      </c>
      <c r="I21" s="27">
        <f>I20-H21</f>
        <v>197587.49999999977</v>
      </c>
      <c r="J21" s="11">
        <v>0.15</v>
      </c>
      <c r="K21" s="12" t="s">
        <v>5</v>
      </c>
      <c r="L21" s="2"/>
      <c r="M21" s="2"/>
      <c r="Q21"/>
      <c r="R21"/>
    </row>
    <row r="22" spans="2:18" ht="40.5" customHeight="1" x14ac:dyDescent="0.4">
      <c r="B22" s="24"/>
      <c r="C22" s="22"/>
      <c r="D22" s="22">
        <f>D20+D21</f>
        <v>1317250</v>
      </c>
      <c r="E22" s="8" t="s">
        <v>16</v>
      </c>
      <c r="F22" s="9" t="s">
        <v>7</v>
      </c>
      <c r="G22" s="21"/>
      <c r="H22" s="27"/>
      <c r="I22" s="27">
        <f>I20-I21</f>
        <v>1317250</v>
      </c>
      <c r="J22" s="8" t="s">
        <v>16</v>
      </c>
      <c r="K22" s="12" t="s">
        <v>19</v>
      </c>
      <c r="L22" s="2"/>
      <c r="M22" s="2"/>
      <c r="Q22"/>
      <c r="R22"/>
    </row>
    <row r="23" spans="2:18" ht="42" customHeight="1" x14ac:dyDescent="0.4">
      <c r="B23" s="24"/>
      <c r="C23" s="22">
        <f>D22*1.15</f>
        <v>1514837.4999999998</v>
      </c>
      <c r="D23" s="22">
        <f>C23-D22</f>
        <v>197587.49999999977</v>
      </c>
      <c r="E23" s="11">
        <v>0.15</v>
      </c>
      <c r="F23" s="9" t="s">
        <v>8</v>
      </c>
      <c r="G23" s="21"/>
      <c r="H23" s="27">
        <f>I22/1.1</f>
        <v>1197500</v>
      </c>
      <c r="I23" s="27">
        <f>I22-H23</f>
        <v>119750</v>
      </c>
      <c r="J23" s="11">
        <v>0.1</v>
      </c>
      <c r="K23" s="12" t="s">
        <v>6</v>
      </c>
      <c r="L23" s="2"/>
      <c r="M23" s="2"/>
      <c r="Q23"/>
      <c r="R23"/>
    </row>
    <row r="24" spans="2:18" ht="41.25" customHeight="1" x14ac:dyDescent="0.4">
      <c r="B24" s="24"/>
      <c r="C24" s="22">
        <v>0</v>
      </c>
      <c r="D24" s="22">
        <f>D23+D22</f>
        <v>1514837.4999999998</v>
      </c>
      <c r="E24" s="11"/>
      <c r="F24" s="9" t="s">
        <v>3</v>
      </c>
      <c r="G24" s="21"/>
      <c r="H24" s="27">
        <v>0</v>
      </c>
      <c r="I24" s="27">
        <f>I22-I23</f>
        <v>1197500</v>
      </c>
      <c r="J24" s="8"/>
      <c r="K24" s="12" t="s">
        <v>9</v>
      </c>
      <c r="L24" s="2"/>
      <c r="M24" s="2"/>
      <c r="Q24"/>
      <c r="R24"/>
    </row>
    <row r="25" spans="2:18" ht="41.25" customHeight="1" x14ac:dyDescent="0.25">
      <c r="B25" s="23"/>
      <c r="C25" s="13"/>
      <c r="D25" s="13"/>
      <c r="E25" s="13"/>
      <c r="F25" s="14"/>
      <c r="G25" s="21"/>
      <c r="H25" s="15"/>
      <c r="I25" s="15"/>
      <c r="J25" s="16"/>
      <c r="K25" s="17"/>
      <c r="L25" s="2"/>
      <c r="M25" s="2"/>
      <c r="Q25"/>
      <c r="R25"/>
    </row>
    <row r="26" spans="2:18" ht="15" x14ac:dyDescent="0.25">
      <c r="B26" s="18"/>
      <c r="C26" s="18"/>
      <c r="D26" s="18"/>
      <c r="E26" s="18"/>
      <c r="F26" s="21"/>
      <c r="G26" s="21"/>
      <c r="H26" s="18"/>
      <c r="I26" s="18"/>
      <c r="J26" s="18"/>
      <c r="K26" s="18"/>
      <c r="L26" s="100"/>
      <c r="M26" s="2"/>
      <c r="Q26"/>
      <c r="R26"/>
    </row>
    <row r="27" spans="2:18" ht="15" x14ac:dyDescent="0.25">
      <c r="B27" s="18"/>
      <c r="C27" s="18"/>
      <c r="D27" s="18"/>
      <c r="E27" s="18"/>
      <c r="F27" s="21"/>
      <c r="G27" s="21"/>
      <c r="H27" s="18"/>
      <c r="I27" s="18"/>
      <c r="J27" s="18"/>
      <c r="K27" s="18"/>
      <c r="L27" s="100"/>
      <c r="M27" s="2"/>
      <c r="Q27"/>
      <c r="R27"/>
    </row>
    <row r="28" spans="2:18" ht="15" x14ac:dyDescent="0.25">
      <c r="B28" s="18"/>
      <c r="C28" s="18"/>
      <c r="D28" s="18"/>
      <c r="E28" s="18"/>
      <c r="F28" s="21"/>
      <c r="G28" s="21"/>
      <c r="H28" s="18"/>
      <c r="I28" s="18"/>
      <c r="J28" s="18"/>
      <c r="K28" s="18"/>
      <c r="L28" s="100"/>
      <c r="M28" s="2"/>
      <c r="Q28"/>
      <c r="R28"/>
    </row>
    <row r="29" spans="2:18" ht="15" x14ac:dyDescent="0.25">
      <c r="B29" s="18"/>
      <c r="C29" s="18"/>
      <c r="D29" s="18"/>
      <c r="E29" s="18"/>
      <c r="F29" s="21"/>
      <c r="G29" s="21"/>
      <c r="H29" s="18"/>
      <c r="I29" s="18"/>
      <c r="J29" s="18"/>
      <c r="K29" s="18"/>
      <c r="L29" s="100"/>
      <c r="M29" s="2"/>
      <c r="Q29"/>
      <c r="R29"/>
    </row>
    <row r="30" spans="2:18" ht="15" x14ac:dyDescent="0.25">
      <c r="B30" s="18"/>
      <c r="C30" s="18"/>
      <c r="D30" s="18"/>
      <c r="E30" s="18"/>
      <c r="F30" s="21"/>
      <c r="G30" s="21"/>
      <c r="H30" s="18"/>
      <c r="I30" s="18"/>
      <c r="J30" s="18"/>
      <c r="K30" s="18"/>
      <c r="L30" s="100"/>
      <c r="M30" s="2"/>
      <c r="Q30"/>
      <c r="R30"/>
    </row>
    <row r="31" spans="2:18" ht="39" customHeight="1" x14ac:dyDescent="0.25">
      <c r="B31" s="18"/>
      <c r="C31" s="18"/>
      <c r="D31" s="65" t="s">
        <v>10</v>
      </c>
      <c r="E31" s="66"/>
      <c r="F31" s="66"/>
      <c r="G31" s="66"/>
      <c r="H31" s="66"/>
      <c r="I31" s="66"/>
      <c r="J31" s="67"/>
      <c r="K31" s="18"/>
      <c r="L31" s="100"/>
      <c r="M31" s="2"/>
      <c r="N31">
        <f>I20/30</f>
        <v>50494.583333333328</v>
      </c>
      <c r="Q31"/>
      <c r="R31"/>
    </row>
    <row r="32" spans="2:18" ht="28.5" customHeight="1" x14ac:dyDescent="0.25">
      <c r="B32" s="18"/>
      <c r="C32" s="18"/>
      <c r="D32" s="65" t="s">
        <v>14</v>
      </c>
      <c r="E32" s="67"/>
      <c r="F32" s="72" t="s">
        <v>18</v>
      </c>
      <c r="G32" s="72" t="s">
        <v>17</v>
      </c>
      <c r="H32" s="72" t="s">
        <v>31</v>
      </c>
      <c r="I32" s="73" t="s">
        <v>11</v>
      </c>
      <c r="J32" s="74"/>
      <c r="K32" s="18"/>
      <c r="L32" s="100"/>
      <c r="M32" s="2"/>
      <c r="Q32"/>
      <c r="R32"/>
    </row>
    <row r="33" spans="2:18" ht="31.5" customHeight="1" x14ac:dyDescent="0.25">
      <c r="B33" s="18"/>
      <c r="C33" s="18"/>
      <c r="D33" s="65"/>
      <c r="E33" s="67"/>
      <c r="F33" s="72"/>
      <c r="G33" s="72"/>
      <c r="H33" s="72"/>
      <c r="I33" s="75"/>
      <c r="J33" s="76"/>
      <c r="K33" s="18"/>
      <c r="L33" s="100"/>
      <c r="M33" s="2"/>
      <c r="Q33"/>
      <c r="R33"/>
    </row>
    <row r="34" spans="2:18" ht="32.25" customHeight="1" x14ac:dyDescent="0.25">
      <c r="B34" s="18"/>
      <c r="C34" s="18"/>
      <c r="D34" s="63">
        <f>H34*G34*F34</f>
        <v>756000</v>
      </c>
      <c r="E34" s="64"/>
      <c r="F34" s="10">
        <v>63</v>
      </c>
      <c r="G34" s="10">
        <v>600</v>
      </c>
      <c r="H34" s="19">
        <v>20</v>
      </c>
      <c r="I34" s="61" t="s">
        <v>32</v>
      </c>
      <c r="J34" s="62" t="s">
        <v>20</v>
      </c>
      <c r="K34" s="18"/>
      <c r="L34" s="100"/>
      <c r="M34" s="2"/>
      <c r="Q34"/>
      <c r="R34"/>
    </row>
    <row r="35" spans="2:18" ht="37.5" customHeight="1" x14ac:dyDescent="0.25">
      <c r="B35" s="18"/>
      <c r="C35" s="18"/>
      <c r="D35" s="63">
        <f>H35*G35*F35</f>
        <v>234000</v>
      </c>
      <c r="E35" s="64"/>
      <c r="F35" s="10">
        <v>30</v>
      </c>
      <c r="G35" s="10">
        <v>300</v>
      </c>
      <c r="H35" s="19">
        <v>26</v>
      </c>
      <c r="I35" s="61" t="s">
        <v>35</v>
      </c>
      <c r="J35" s="62" t="s">
        <v>20</v>
      </c>
      <c r="K35" s="18"/>
      <c r="L35" s="100"/>
      <c r="Q35"/>
      <c r="R35"/>
    </row>
    <row r="36" spans="2:18" ht="39" customHeight="1" x14ac:dyDescent="0.25">
      <c r="B36" s="18"/>
      <c r="C36" s="18"/>
      <c r="D36" s="63">
        <f>H36*G36*F36</f>
        <v>7500</v>
      </c>
      <c r="E36" s="64"/>
      <c r="F36" s="10">
        <v>15</v>
      </c>
      <c r="G36" s="10">
        <v>250</v>
      </c>
      <c r="H36" s="19">
        <v>2</v>
      </c>
      <c r="I36" s="70" t="s">
        <v>25</v>
      </c>
      <c r="J36" s="71" t="s">
        <v>21</v>
      </c>
      <c r="K36" s="18"/>
      <c r="L36" s="100"/>
      <c r="Q36"/>
      <c r="R36"/>
    </row>
    <row r="37" spans="2:18" ht="39" customHeight="1" x14ac:dyDescent="0.25">
      <c r="B37" s="18"/>
      <c r="C37" s="18"/>
      <c r="D37" s="63">
        <v>140000</v>
      </c>
      <c r="E37" s="64"/>
      <c r="F37" s="25"/>
      <c r="G37" s="25"/>
      <c r="H37" s="26"/>
      <c r="I37" s="70" t="s">
        <v>33</v>
      </c>
      <c r="J37" s="71" t="s">
        <v>22</v>
      </c>
      <c r="K37" s="18"/>
      <c r="L37" s="100"/>
      <c r="Q37"/>
      <c r="R37"/>
    </row>
    <row r="38" spans="2:18" ht="36" customHeight="1" x14ac:dyDescent="0.25">
      <c r="B38" s="18"/>
      <c r="C38" s="18"/>
      <c r="D38" s="63">
        <v>60000</v>
      </c>
      <c r="E38" s="64"/>
      <c r="F38" s="25"/>
      <c r="G38" s="25"/>
      <c r="H38" s="26"/>
      <c r="I38" s="70" t="s">
        <v>29</v>
      </c>
      <c r="J38" s="71" t="s">
        <v>23</v>
      </c>
      <c r="K38" s="18"/>
      <c r="L38" s="100"/>
      <c r="Q38"/>
      <c r="R38"/>
    </row>
    <row r="39" spans="2:18" ht="35.25" customHeight="1" x14ac:dyDescent="0.25">
      <c r="B39" s="18"/>
      <c r="C39" s="18"/>
      <c r="D39" s="63"/>
      <c r="E39" s="64"/>
      <c r="F39" s="10"/>
      <c r="G39" s="10"/>
      <c r="H39" s="19"/>
      <c r="I39" s="70" t="s">
        <v>26</v>
      </c>
      <c r="J39" s="71" t="s">
        <v>24</v>
      </c>
      <c r="K39" s="18"/>
      <c r="L39" s="100"/>
      <c r="Q39"/>
      <c r="R39"/>
    </row>
    <row r="40" spans="2:18" ht="38.25" customHeight="1" x14ac:dyDescent="0.25">
      <c r="B40" s="18"/>
      <c r="C40" s="18"/>
      <c r="D40" s="63"/>
      <c r="E40" s="64"/>
      <c r="F40" s="10"/>
      <c r="G40" s="10"/>
      <c r="H40" s="19"/>
      <c r="I40" s="70" t="s">
        <v>27</v>
      </c>
      <c r="J40" s="71"/>
      <c r="K40" s="18"/>
      <c r="L40" s="100"/>
      <c r="Q40"/>
      <c r="R40"/>
    </row>
    <row r="41" spans="2:18" ht="38.25" customHeight="1" x14ac:dyDescent="0.25">
      <c r="B41" s="18"/>
      <c r="C41" s="18"/>
      <c r="D41" s="63"/>
      <c r="E41" s="64"/>
      <c r="F41" s="10"/>
      <c r="G41" s="10"/>
      <c r="H41" s="20"/>
      <c r="I41" s="61" t="s">
        <v>28</v>
      </c>
      <c r="J41" s="62"/>
      <c r="K41" s="18"/>
      <c r="L41" s="100"/>
      <c r="Q41"/>
      <c r="R41"/>
    </row>
    <row r="42" spans="2:18" ht="38.25" customHeight="1" x14ac:dyDescent="0.25">
      <c r="B42" s="18"/>
      <c r="C42" s="18"/>
      <c r="D42" s="63"/>
      <c r="E42" s="64"/>
      <c r="F42" s="10"/>
      <c r="G42" s="10"/>
      <c r="H42" s="20"/>
      <c r="I42" s="61" t="s">
        <v>30</v>
      </c>
      <c r="J42" s="62"/>
      <c r="K42" s="18"/>
      <c r="L42" s="100"/>
      <c r="Q42"/>
      <c r="R42"/>
    </row>
    <row r="43" spans="2:18" ht="38.25" customHeight="1" x14ac:dyDescent="0.25">
      <c r="B43" s="18"/>
      <c r="C43" s="18"/>
      <c r="D43" s="63"/>
      <c r="E43" s="64"/>
      <c r="F43" s="10"/>
      <c r="G43" s="10"/>
      <c r="H43" s="20"/>
      <c r="I43" s="61"/>
      <c r="J43" s="62"/>
      <c r="K43" s="18"/>
      <c r="L43" s="100"/>
      <c r="Q43"/>
      <c r="R43"/>
    </row>
    <row r="44" spans="2:18" ht="40.5" customHeight="1" x14ac:dyDescent="0.25">
      <c r="B44" s="18"/>
      <c r="C44" s="18"/>
      <c r="D44" s="63">
        <f>SUM(D34:E42)</f>
        <v>1197500</v>
      </c>
      <c r="E44" s="64"/>
      <c r="F44" s="6">
        <f>SUM(F34:F42)</f>
        <v>108</v>
      </c>
      <c r="G44" s="6">
        <f>SUM(G34:G42)</f>
        <v>1150</v>
      </c>
      <c r="H44" s="65" t="s">
        <v>12</v>
      </c>
      <c r="I44" s="66"/>
      <c r="J44" s="67"/>
      <c r="K44" s="18"/>
      <c r="L44" s="100"/>
      <c r="Q44"/>
      <c r="R44"/>
    </row>
    <row r="45" spans="2:18" ht="15" x14ac:dyDescent="0.25">
      <c r="B45" s="18"/>
      <c r="C45" s="18"/>
      <c r="D45" s="18"/>
      <c r="E45" s="18"/>
      <c r="F45" s="53"/>
      <c r="G45" s="53"/>
      <c r="H45" s="53"/>
      <c r="I45" s="53"/>
      <c r="J45" s="53"/>
      <c r="K45" s="18"/>
      <c r="L45" s="100"/>
      <c r="Q45"/>
      <c r="R45"/>
    </row>
    <row r="46" spans="2:18" ht="15" x14ac:dyDescent="0.25">
      <c r="B46" s="18"/>
      <c r="C46" s="18"/>
      <c r="D46" s="18"/>
      <c r="E46" s="18"/>
      <c r="F46" s="54"/>
      <c r="G46" s="54"/>
      <c r="H46" s="54"/>
      <c r="I46" s="54"/>
      <c r="J46" s="54"/>
      <c r="K46" s="18"/>
      <c r="L46" s="100"/>
    </row>
    <row r="47" spans="2:18" ht="15" x14ac:dyDescent="0.25">
      <c r="B47" s="18"/>
      <c r="C47" s="18"/>
      <c r="D47" s="18"/>
      <c r="E47" s="18"/>
      <c r="F47" s="54"/>
      <c r="G47" s="54"/>
      <c r="H47" s="54"/>
      <c r="I47" s="54"/>
      <c r="J47" s="54"/>
      <c r="K47" s="18"/>
      <c r="L47" s="100"/>
    </row>
    <row r="48" spans="2:18" x14ac:dyDescent="0.2">
      <c r="H48" s="1" t="s">
        <v>0</v>
      </c>
    </row>
  </sheetData>
  <mergeCells count="48">
    <mergeCell ref="D41:E41"/>
    <mergeCell ref="I41:J41"/>
    <mergeCell ref="F45:J47"/>
    <mergeCell ref="D42:E42"/>
    <mergeCell ref="I42:J42"/>
    <mergeCell ref="D43:E43"/>
    <mergeCell ref="I43:J43"/>
    <mergeCell ref="D44:E44"/>
    <mergeCell ref="H44:J44"/>
    <mergeCell ref="I39:J39"/>
    <mergeCell ref="D40:E40"/>
    <mergeCell ref="I40:J40"/>
    <mergeCell ref="D38:E38"/>
    <mergeCell ref="I38:J38"/>
    <mergeCell ref="L26:L47"/>
    <mergeCell ref="D31:J31"/>
    <mergeCell ref="D32:E33"/>
    <mergeCell ref="F32:F33"/>
    <mergeCell ref="G32:G33"/>
    <mergeCell ref="H32:H33"/>
    <mergeCell ref="I32:J33"/>
    <mergeCell ref="D34:E34"/>
    <mergeCell ref="I34:J34"/>
    <mergeCell ref="D35:E35"/>
    <mergeCell ref="I35:J35"/>
    <mergeCell ref="D36:E36"/>
    <mergeCell ref="I36:J36"/>
    <mergeCell ref="D37:E37"/>
    <mergeCell ref="I37:J37"/>
    <mergeCell ref="D39:E39"/>
    <mergeCell ref="H17:K17"/>
    <mergeCell ref="C18:C19"/>
    <mergeCell ref="D18:D19"/>
    <mergeCell ref="E18:E19"/>
    <mergeCell ref="F18:F19"/>
    <mergeCell ref="H18:H19"/>
    <mergeCell ref="I18:I19"/>
    <mergeCell ref="J18:J19"/>
    <mergeCell ref="K18:K19"/>
    <mergeCell ref="B1:E14"/>
    <mergeCell ref="F1:H2"/>
    <mergeCell ref="I1:K14"/>
    <mergeCell ref="L1:L16"/>
    <mergeCell ref="F3:H11"/>
    <mergeCell ref="F14:H14"/>
    <mergeCell ref="C15:F16"/>
    <mergeCell ref="G15:G16"/>
    <mergeCell ref="H15:K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fca625-db3f-44a8-a8ac-fd50746bd19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65420DB53C1249B462BAF7631D347C" ma:contentTypeVersion="15" ma:contentTypeDescription="Create a new document." ma:contentTypeScope="" ma:versionID="f62be834e54f4f41790b5d02a5b708ba">
  <xsd:schema xmlns:xsd="http://www.w3.org/2001/XMLSchema" xmlns:xs="http://www.w3.org/2001/XMLSchema" xmlns:p="http://schemas.microsoft.com/office/2006/metadata/properties" xmlns:ns3="04fca625-db3f-44a8-a8ac-fd50746bd19d" xmlns:ns4="84be828c-c6bf-44e7-b154-443e16b3ffbe" targetNamespace="http://schemas.microsoft.com/office/2006/metadata/properties" ma:root="true" ma:fieldsID="77d53c176bbdad39e06cd964f452c182" ns3:_="" ns4:_="">
    <xsd:import namespace="04fca625-db3f-44a8-a8ac-fd50746bd19d"/>
    <xsd:import namespace="84be828c-c6bf-44e7-b154-443e16b3ff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fca625-db3f-44a8-a8ac-fd50746bd1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be828c-c6bf-44e7-b154-443e16b3ffb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692EAB-342C-49FB-AD46-F22AF957C0FF}">
  <ds:schemaRefs>
    <ds:schemaRef ds:uri="http://schemas.microsoft.com/office/2006/metadata/properties"/>
    <ds:schemaRef ds:uri="http://www.w3.org/2000/xmlns/"/>
    <ds:schemaRef ds:uri="04fca625-db3f-44a8-a8ac-fd50746bd19d"/>
    <ds:schemaRef ds:uri="http://www.w3.org/2001/XMLSchema-instan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4F3464-253E-4648-8B1E-7773179EEEEE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04fca625-db3f-44a8-a8ac-fd50746bd19d"/>
    <ds:schemaRef ds:uri="84be828c-c6bf-44e7-b154-443e16b3ffb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16FC26-14EF-4DEE-AB00-BE04712075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2024-03-06T10:14:47Z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0x010100B565420DB53C1249B462BAF7631D347C</vt:lpwstr>
  </property>
</Properties>
</file>